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noblesvilleind-my.sharepoint.com/personal/jyelton_noblesville_in_us/Documents/Desktop/2021 SUBDIVISION BUILDOUT/"/>
    </mc:Choice>
  </mc:AlternateContent>
  <bookViews>
    <workbookView xWindow="120" yWindow="225" windowWidth="24795" windowHeight="131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Y20" i="1" l="1"/>
  <c r="U17" i="1" l="1"/>
  <c r="U12" i="1"/>
  <c r="W20" i="1" l="1"/>
  <c r="V20" i="1"/>
  <c r="C20" i="1"/>
  <c r="B20" i="1"/>
  <c r="U19" i="1" l="1"/>
  <c r="U18" i="1"/>
  <c r="U16" i="1"/>
  <c r="U15" i="1"/>
  <c r="U14" i="1"/>
  <c r="U13" i="1"/>
  <c r="U11" i="1"/>
  <c r="U10" i="1"/>
  <c r="U9" i="1"/>
  <c r="U8" i="1"/>
  <c r="U7" i="1"/>
  <c r="U6" i="1"/>
  <c r="U4" i="1"/>
  <c r="U5" i="1"/>
  <c r="X16" i="1" l="1"/>
  <c r="Y16" i="1"/>
  <c r="Y9" i="1"/>
  <c r="X9" i="1"/>
  <c r="X18" i="1"/>
  <c r="Y18" i="1"/>
  <c r="U20" i="1"/>
  <c r="X4" i="1"/>
  <c r="Y4" i="1"/>
  <c r="X5" i="1" l="1"/>
  <c r="D20" i="1" l="1"/>
  <c r="X10" i="1" l="1"/>
  <c r="Y10" i="1" l="1"/>
  <c r="Y5" i="1"/>
  <c r="Y6" i="1"/>
  <c r="Y7" i="1"/>
  <c r="Y8" i="1"/>
  <c r="Y11" i="1"/>
  <c r="Y12" i="1"/>
  <c r="Y13" i="1"/>
  <c r="Y14" i="1"/>
  <c r="Y15" i="1"/>
  <c r="Y17" i="1"/>
  <c r="Y19" i="1"/>
  <c r="M20" i="1"/>
  <c r="L20" i="1" l="1"/>
  <c r="K20" i="1"/>
  <c r="J20" i="1"/>
  <c r="I20" i="1"/>
  <c r="H20" i="1"/>
  <c r="G20" i="1"/>
  <c r="F20" i="1"/>
  <c r="E20" i="1"/>
  <c r="X7" i="1" l="1"/>
  <c r="X14" i="1" l="1"/>
  <c r="X11" i="1"/>
  <c r="X19" i="1" l="1"/>
  <c r="N20" i="1"/>
  <c r="O20" i="1"/>
  <c r="P20" i="1"/>
  <c r="Q20" i="1"/>
  <c r="R20" i="1"/>
  <c r="S20" i="1"/>
  <c r="T20" i="1"/>
  <c r="X8" i="1" l="1"/>
  <c r="X17" i="1"/>
  <c r="X15" i="1"/>
  <c r="X13" i="1"/>
  <c r="X12" i="1" l="1"/>
  <c r="X6" i="1"/>
  <c r="U24" i="1" l="1"/>
  <c r="X20" i="1"/>
  <c r="U25" i="1"/>
</calcChain>
</file>

<file path=xl/comments1.xml><?xml version="1.0" encoding="utf-8"?>
<comments xmlns="http://schemas.openxmlformats.org/spreadsheetml/2006/main">
  <authors>
    <author>Joyceann Yelton</author>
    <author>Abigayle Gronauer</author>
    <author>Andy Wert</author>
    <author>city of noblesville</author>
    <author>Christopher L. Hamm</author>
    <author>awert</author>
  </authors>
  <commentList>
    <comment ref="W4" authorId="0" shapeId="0">
      <text>
        <r>
          <rPr>
            <b/>
            <sz val="9"/>
            <color indexed="81"/>
            <rFont val="Tahoma"/>
            <family val="2"/>
          </rPr>
          <t xml:space="preserve">Sec. 1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5" authorId="1" shapeId="0">
      <text>
        <r>
          <rPr>
            <b/>
            <sz val="8"/>
            <color indexed="81"/>
            <rFont val="Tahoma"/>
            <family val="2"/>
          </rPr>
          <t>Albany Ridge: Sec 1, 2, 3
Brookston: Sec 1, 2
Cottage Grove: Sec 1, 2, 3
Silverlake: sec 1</t>
        </r>
      </text>
    </comment>
    <comment ref="W6" authorId="2" shapeId="0">
      <text>
        <r>
          <rPr>
            <b/>
            <sz val="9"/>
            <color indexed="81"/>
            <rFont val="Tahoma"/>
            <family val="2"/>
          </rPr>
          <t>Woods: Sec. 1, 2, 3
Ridge: Sec 1,2, 3</t>
        </r>
      </text>
    </comment>
    <comment ref="W7" authorId="1" shapeId="0">
      <text>
        <r>
          <rPr>
            <b/>
            <sz val="9"/>
            <color indexed="81"/>
            <rFont val="Tahoma"/>
            <family val="2"/>
          </rPr>
          <t>SEC 1, 2, 3, 4</t>
        </r>
      </text>
    </comment>
    <comment ref="W8" authorId="2" shapeId="0">
      <text>
        <r>
          <rPr>
            <b/>
            <sz val="8"/>
            <color indexed="81"/>
            <rFont val="Tahoma"/>
            <family val="2"/>
          </rPr>
          <t>Sec. 1, 2</t>
        </r>
      </text>
    </comment>
    <comment ref="W9" authorId="0" shapeId="0">
      <text>
        <r>
          <rPr>
            <b/>
            <sz val="9"/>
            <color indexed="81"/>
            <rFont val="Tahoma"/>
            <family val="2"/>
          </rPr>
          <t>Sec 1, 2, 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0" authorId="0" shapeId="0">
      <text>
        <r>
          <rPr>
            <b/>
            <sz val="8"/>
            <color indexed="81"/>
            <rFont val="Tahoma"/>
            <family val="2"/>
          </rPr>
          <t>Sec 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2" shapeId="0">
      <text>
        <r>
          <rPr>
            <b/>
            <sz val="8"/>
            <color indexed="81"/>
            <rFont val="Tahoma"/>
            <family val="2"/>
          </rPr>
          <t>Blue Ridge Creek Sec. 1, 2,3; Turnberry At The Park Sec. 1A, 1B, 2, 3</t>
        </r>
      </text>
    </comment>
    <comment ref="W12" authorId="3" shapeId="0">
      <text>
        <r>
          <rPr>
            <b/>
            <sz val="8"/>
            <color indexed="81"/>
            <rFont val="Tahoma"/>
            <family val="2"/>
          </rPr>
          <t>EH Section 1A, 1B, 2A, 2B Section 7, 8, 10, 11, 12, 13, 14
WH Section 1, 2, 3, 4, 5, 6, 7
Westmoor Sections 1A, 1B, 2, 3, 6
Lochaven at NW 7, 8, 10, 11, 12, 13, 14
Townes at NW</t>
        </r>
      </text>
    </comment>
    <comment ref="W13" authorId="0" shapeId="0">
      <text>
        <r>
          <rPr>
            <b/>
            <sz val="9"/>
            <color indexed="81"/>
            <rFont val="Tahoma"/>
            <family val="2"/>
          </rPr>
          <t>Entire Subdivision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4" authorId="1" shapeId="0">
      <text>
        <r>
          <rPr>
            <sz val="9"/>
            <color indexed="81"/>
            <rFont val="Tahoma"/>
            <family val="2"/>
          </rPr>
          <t>Sec 1, 2</t>
        </r>
      </text>
    </comment>
    <comment ref="W15" authorId="4" shapeId="0">
      <text>
        <r>
          <rPr>
            <b/>
            <sz val="8"/>
            <color indexed="81"/>
            <rFont val="Tahoma"/>
            <family val="2"/>
          </rPr>
          <t>All Sections  &amp; Enclave At Sagamore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17" authorId="4" shapeId="0">
      <text>
        <r>
          <rPr>
            <b/>
            <sz val="8"/>
            <color indexed="81"/>
            <rFont val="Tahoma"/>
            <family val="2"/>
          </rPr>
          <t>All Sections</t>
        </r>
      </text>
    </comment>
    <comment ref="W18" authorId="5" shapeId="0">
      <text>
        <r>
          <rPr>
            <b/>
            <sz val="8"/>
            <color indexed="81"/>
            <rFont val="Tahoma"/>
            <family val="2"/>
          </rPr>
          <t>Section 1</t>
        </r>
      </text>
    </comment>
    <comment ref="W19" authorId="2" shapeId="0">
      <text>
        <r>
          <rPr>
            <b/>
            <sz val="9"/>
            <color indexed="81"/>
            <rFont val="Tahoma"/>
            <family val="2"/>
          </rPr>
          <t>Entire Subdivision</t>
        </r>
      </text>
    </comment>
  </commentList>
</comments>
</file>

<file path=xl/sharedStrings.xml><?xml version="1.0" encoding="utf-8"?>
<sst xmlns="http://schemas.openxmlformats.org/spreadsheetml/2006/main" count="54" uniqueCount="44">
  <si>
    <t>SUBDIVISION BUILDOUT IN CITY OF NOBLESVILLE</t>
  </si>
  <si>
    <t>(most active subdivisions by approved and platted lots)</t>
  </si>
  <si>
    <t>Subdivision</t>
  </si>
  <si>
    <t>06</t>
  </si>
  <si>
    <t>05</t>
  </si>
  <si>
    <t>04</t>
  </si>
  <si>
    <t>TOTAL LOTS BUILT</t>
  </si>
  <si>
    <t>TOTAL LOTS  APPROVED</t>
  </si>
  <si>
    <t>% BUILDOUT APPROVED</t>
  </si>
  <si>
    <t>ZONING</t>
  </si>
  <si>
    <t>Conner Crossing</t>
  </si>
  <si>
    <t>Noble West</t>
  </si>
  <si>
    <t>Sagamore</t>
  </si>
  <si>
    <t>Settlers Mill</t>
  </si>
  <si>
    <t>07</t>
  </si>
  <si>
    <t>08</t>
  </si>
  <si>
    <t>09</t>
  </si>
  <si>
    <t>% BUILDOUT RECORDED</t>
  </si>
  <si>
    <t>TOTAL LOTS RECORDED</t>
  </si>
  <si>
    <t>Approved:</t>
  </si>
  <si>
    <t>Recorded:</t>
  </si>
  <si>
    <t>Merion</t>
  </si>
  <si>
    <t>R1/PD</t>
  </si>
  <si>
    <t>Trailside Woods</t>
  </si>
  <si>
    <t>Flagstone</t>
  </si>
  <si>
    <t>R3/PD</t>
  </si>
  <si>
    <t>Noble East</t>
  </si>
  <si>
    <t>Retreat At Mill Grove</t>
  </si>
  <si>
    <t>Havenwood</t>
  </si>
  <si>
    <t>Sagewood</t>
  </si>
  <si>
    <t xml:space="preserve">Pebble Brook Villas </t>
  </si>
  <si>
    <t>Total Lots Remaining Available:</t>
  </si>
  <si>
    <t>R4/PD</t>
  </si>
  <si>
    <t>R2</t>
  </si>
  <si>
    <t>Miller's Walk</t>
  </si>
  <si>
    <t>R3/R5/PD</t>
  </si>
  <si>
    <t>96-03</t>
  </si>
  <si>
    <t>Brooks Farm</t>
  </si>
  <si>
    <t>21</t>
  </si>
  <si>
    <t>Midland Overlook</t>
  </si>
  <si>
    <t>Shafer Woods</t>
  </si>
  <si>
    <t>R3/R4/PD</t>
  </si>
  <si>
    <t>(corrected)</t>
  </si>
  <si>
    <t xml:space="preserve">As of  08-31-2021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</si>
</sst>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5" borderId="5" applyNumberFormat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9" fontId="4" fillId="0" borderId="1" xfId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9" fontId="3" fillId="0" borderId="0" xfId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4" fillId="0" borderId="1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/>
    <xf numFmtId="0" fontId="3" fillId="0" borderId="0" xfId="0" applyFont="1" applyAlignment="1"/>
    <xf numFmtId="0" fontId="5" fillId="3" borderId="1" xfId="0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0" xfId="0" applyFont="1"/>
    <xf numFmtId="0" fontId="8" fillId="0" borderId="0" xfId="0" applyFont="1"/>
    <xf numFmtId="1" fontId="0" fillId="0" borderId="0" xfId="0" applyNumberFormat="1"/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3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4" borderId="0" xfId="0" applyFill="1"/>
    <xf numFmtId="0" fontId="5" fillId="4" borderId="1" xfId="0" applyFont="1" applyFill="1" applyBorder="1" applyAlignment="1">
      <alignment horizontal="center"/>
    </xf>
    <xf numFmtId="9" fontId="3" fillId="4" borderId="1" xfId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9" fontId="3" fillId="6" borderId="1" xfId="0" applyNumberFormat="1" applyFont="1" applyFill="1" applyBorder="1" applyAlignment="1">
      <alignment horizontal="center"/>
    </xf>
    <xf numFmtId="1" fontId="13" fillId="5" borderId="5" xfId="2" applyNumberFormat="1" applyFont="1" applyAlignment="1">
      <alignment horizontal="center"/>
    </xf>
    <xf numFmtId="0" fontId="0" fillId="0" borderId="6" xfId="0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7" borderId="1" xfId="0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</cellXfs>
  <cellStyles count="3">
    <cellStyle name="Calculation" xfId="2" builtinId="2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8"/>
  <sheetViews>
    <sheetView tabSelected="1" workbookViewId="0">
      <selection activeCell="A24" sqref="A24"/>
    </sheetView>
  </sheetViews>
  <sheetFormatPr defaultRowHeight="12.75" x14ac:dyDescent="0.2"/>
  <cols>
    <col min="1" max="1" width="22.85546875" customWidth="1"/>
    <col min="2" max="2" width="5.5703125" customWidth="1"/>
    <col min="3" max="3" width="5.28515625" customWidth="1"/>
    <col min="4" max="4" width="5.7109375" customWidth="1"/>
    <col min="5" max="8" width="5.5703125" customWidth="1"/>
    <col min="9" max="9" width="5.5703125" style="1" customWidth="1"/>
    <col min="10" max="20" width="5.5703125" customWidth="1"/>
    <col min="21" max="22" width="9.140625" customWidth="1"/>
    <col min="27" max="27" width="16" customWidth="1"/>
  </cols>
  <sheetData>
    <row r="1" spans="1:27" ht="15.75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21"/>
    </row>
    <row r="2" spans="1:27" x14ac:dyDescent="0.2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22"/>
    </row>
    <row r="3" spans="1:27" ht="45" x14ac:dyDescent="0.2">
      <c r="A3" t="s">
        <v>2</v>
      </c>
      <c r="B3" s="55" t="s">
        <v>38</v>
      </c>
      <c r="C3" s="38">
        <v>20</v>
      </c>
      <c r="D3" s="38">
        <v>19</v>
      </c>
      <c r="E3" s="35">
        <v>18</v>
      </c>
      <c r="F3" s="32">
        <v>17</v>
      </c>
      <c r="G3" s="32">
        <v>16</v>
      </c>
      <c r="H3" s="32">
        <v>15</v>
      </c>
      <c r="I3" s="32">
        <v>14</v>
      </c>
      <c r="J3" s="32">
        <v>13</v>
      </c>
      <c r="K3" s="32">
        <v>12</v>
      </c>
      <c r="L3" s="32">
        <v>11</v>
      </c>
      <c r="M3" s="32">
        <v>10</v>
      </c>
      <c r="N3" s="2" t="s">
        <v>16</v>
      </c>
      <c r="O3" s="2" t="s">
        <v>15</v>
      </c>
      <c r="P3" s="2" t="s">
        <v>14</v>
      </c>
      <c r="Q3" s="2" t="s">
        <v>3</v>
      </c>
      <c r="R3" s="2" t="s">
        <v>4</v>
      </c>
      <c r="S3" s="2" t="s">
        <v>5</v>
      </c>
      <c r="T3" s="2" t="s">
        <v>36</v>
      </c>
      <c r="U3" s="3" t="s">
        <v>6</v>
      </c>
      <c r="V3" s="3" t="s">
        <v>7</v>
      </c>
      <c r="W3" s="3" t="s">
        <v>18</v>
      </c>
      <c r="X3" s="3" t="s">
        <v>8</v>
      </c>
      <c r="Y3" s="4" t="s">
        <v>17</v>
      </c>
      <c r="Z3" s="18" t="s">
        <v>9</v>
      </c>
    </row>
    <row r="4" spans="1:27" ht="15" x14ac:dyDescent="0.25">
      <c r="A4" s="33" t="s">
        <v>37</v>
      </c>
      <c r="B4" s="52">
        <v>96</v>
      </c>
      <c r="C4" s="10">
        <v>3</v>
      </c>
      <c r="D4" s="25"/>
      <c r="E4" s="51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T4" s="12"/>
      <c r="U4" s="56">
        <f>SUM(B4:T4)</f>
        <v>99</v>
      </c>
      <c r="V4" s="7">
        <v>319</v>
      </c>
      <c r="W4" s="7">
        <v>107</v>
      </c>
      <c r="X4" s="8">
        <f>SUM(U4/V4)</f>
        <v>0.31034482758620691</v>
      </c>
      <c r="Y4" s="8">
        <f>SUM(U4/W4)</f>
        <v>0.92523364485981308</v>
      </c>
      <c r="Z4" s="30" t="s">
        <v>41</v>
      </c>
    </row>
    <row r="5" spans="1:27" x14ac:dyDescent="0.2">
      <c r="A5" s="33" t="s">
        <v>10</v>
      </c>
      <c r="B5" s="52">
        <v>36</v>
      </c>
      <c r="C5" s="10">
        <v>21</v>
      </c>
      <c r="D5" s="10">
        <v>91</v>
      </c>
      <c r="E5" s="36">
        <v>54</v>
      </c>
      <c r="F5" s="10">
        <v>26</v>
      </c>
      <c r="G5" s="10">
        <v>37</v>
      </c>
      <c r="H5" s="10">
        <v>32</v>
      </c>
      <c r="I5" s="10">
        <v>11</v>
      </c>
      <c r="J5" s="61"/>
      <c r="K5" s="61"/>
      <c r="L5" s="61"/>
      <c r="M5" s="61"/>
      <c r="N5" s="61"/>
      <c r="O5" s="61"/>
      <c r="P5" s="61"/>
      <c r="Q5" s="62"/>
      <c r="R5" s="62"/>
      <c r="S5" s="12"/>
      <c r="T5" s="12"/>
      <c r="U5" s="5">
        <f t="shared" ref="U5:U7" si="0">SUM(B5:T5)</f>
        <v>308</v>
      </c>
      <c r="V5" s="7">
        <v>312</v>
      </c>
      <c r="W5" s="7">
        <v>312</v>
      </c>
      <c r="X5" s="31">
        <f t="shared" ref="X5:X7" si="1">U5/V5</f>
        <v>0.98717948717948723</v>
      </c>
      <c r="Y5" s="8">
        <f>U5/W5</f>
        <v>0.98717948717948723</v>
      </c>
      <c r="Z5" s="30" t="s">
        <v>22</v>
      </c>
    </row>
    <row r="6" spans="1:27" x14ac:dyDescent="0.2">
      <c r="A6" s="34" t="s">
        <v>24</v>
      </c>
      <c r="B6" s="53">
        <v>38</v>
      </c>
      <c r="C6" s="30">
        <v>28</v>
      </c>
      <c r="D6" s="30">
        <v>22</v>
      </c>
      <c r="E6" s="37">
        <v>25</v>
      </c>
      <c r="F6" s="30">
        <v>21</v>
      </c>
      <c r="G6" s="10">
        <v>8</v>
      </c>
      <c r="H6" s="25"/>
      <c r="I6" s="25"/>
      <c r="J6" s="25"/>
      <c r="K6" s="25"/>
      <c r="L6" s="25"/>
      <c r="M6" s="25"/>
      <c r="N6" s="25"/>
      <c r="O6" s="25"/>
      <c r="P6" s="25"/>
      <c r="Q6" s="24"/>
      <c r="R6" s="13"/>
      <c r="S6" s="12"/>
      <c r="T6" s="12"/>
      <c r="U6" s="5">
        <f t="shared" si="0"/>
        <v>142</v>
      </c>
      <c r="V6" s="40">
        <v>144</v>
      </c>
      <c r="W6" s="40">
        <v>144</v>
      </c>
      <c r="X6" s="41">
        <f t="shared" si="1"/>
        <v>0.98611111111111116</v>
      </c>
      <c r="Y6" s="41">
        <f t="shared" ref="Y6:Y7" si="2">U6/W6</f>
        <v>0.98611111111111116</v>
      </c>
      <c r="Z6" s="45" t="s">
        <v>22</v>
      </c>
    </row>
    <row r="7" spans="1:27" x14ac:dyDescent="0.2">
      <c r="A7" s="34" t="s">
        <v>28</v>
      </c>
      <c r="B7" s="53">
        <v>30</v>
      </c>
      <c r="C7" s="30">
        <v>42</v>
      </c>
      <c r="D7" s="30">
        <v>16</v>
      </c>
      <c r="E7" s="37">
        <v>17</v>
      </c>
      <c r="F7" s="25"/>
      <c r="G7" s="6"/>
      <c r="H7" s="25"/>
      <c r="I7" s="25"/>
      <c r="J7" s="25"/>
      <c r="K7" s="25"/>
      <c r="L7" s="25"/>
      <c r="M7" s="25"/>
      <c r="N7" s="25"/>
      <c r="O7" s="25"/>
      <c r="P7" s="25"/>
      <c r="Q7" s="24"/>
      <c r="R7" s="13"/>
      <c r="S7" s="12"/>
      <c r="T7" s="12"/>
      <c r="U7" s="5">
        <f t="shared" si="0"/>
        <v>105</v>
      </c>
      <c r="V7" s="40">
        <v>181</v>
      </c>
      <c r="W7" s="40">
        <v>143</v>
      </c>
      <c r="X7" s="41">
        <f t="shared" si="1"/>
        <v>0.58011049723756902</v>
      </c>
      <c r="Y7" s="41">
        <f t="shared" si="2"/>
        <v>0.73426573426573427</v>
      </c>
      <c r="Z7" s="45" t="s">
        <v>22</v>
      </c>
    </row>
    <row r="8" spans="1:27" x14ac:dyDescent="0.2">
      <c r="A8" s="34" t="s">
        <v>21</v>
      </c>
      <c r="B8" s="53">
        <v>3</v>
      </c>
      <c r="C8" s="30">
        <v>26</v>
      </c>
      <c r="D8" s="30">
        <v>12</v>
      </c>
      <c r="E8" s="37">
        <v>10</v>
      </c>
      <c r="F8" s="30">
        <v>8</v>
      </c>
      <c r="G8" s="10">
        <v>5</v>
      </c>
      <c r="H8" s="25"/>
      <c r="I8" s="25"/>
      <c r="J8" s="25"/>
      <c r="K8" s="25"/>
      <c r="L8" s="25"/>
      <c r="M8" s="25"/>
      <c r="N8" s="25"/>
      <c r="O8" s="25"/>
      <c r="P8" s="25"/>
      <c r="Q8" s="24"/>
      <c r="R8" s="24"/>
      <c r="S8" s="25"/>
      <c r="T8" s="25"/>
      <c r="U8" s="5">
        <f t="shared" ref="U8:U13" si="3">SUM(B8:T8)</f>
        <v>64</v>
      </c>
      <c r="V8" s="40">
        <v>115</v>
      </c>
      <c r="W8" s="40">
        <v>67</v>
      </c>
      <c r="X8" s="41">
        <f>U8/V8</f>
        <v>0.55652173913043479</v>
      </c>
      <c r="Y8" s="41">
        <f>U8/W8</f>
        <v>0.95522388059701491</v>
      </c>
      <c r="Z8" s="45" t="s">
        <v>22</v>
      </c>
    </row>
    <row r="9" spans="1:27" x14ac:dyDescent="0.2">
      <c r="A9" s="34" t="s">
        <v>39</v>
      </c>
      <c r="B9" s="53">
        <v>81</v>
      </c>
      <c r="C9" s="30">
        <v>66</v>
      </c>
      <c r="D9" s="30">
        <v>6</v>
      </c>
      <c r="E9" s="49"/>
      <c r="F9" s="50"/>
      <c r="G9" s="25"/>
      <c r="H9" s="25"/>
      <c r="I9" s="25"/>
      <c r="J9" s="25"/>
      <c r="K9" s="25"/>
      <c r="L9" s="25"/>
      <c r="M9" s="25"/>
      <c r="N9" s="25"/>
      <c r="O9" s="25"/>
      <c r="P9" s="25"/>
      <c r="Q9" s="24"/>
      <c r="R9" s="24"/>
      <c r="S9" s="25"/>
      <c r="T9" s="25"/>
      <c r="U9" s="5">
        <f t="shared" si="3"/>
        <v>153</v>
      </c>
      <c r="V9" s="40">
        <v>174</v>
      </c>
      <c r="W9" s="40">
        <v>174</v>
      </c>
      <c r="X9" s="41">
        <f>U9/V9</f>
        <v>0.87931034482758619</v>
      </c>
      <c r="Y9" s="41">
        <f>U9/W9</f>
        <v>0.87931034482758619</v>
      </c>
      <c r="Z9" s="45" t="s">
        <v>35</v>
      </c>
    </row>
    <row r="10" spans="1:27" x14ac:dyDescent="0.2">
      <c r="A10" s="34" t="s">
        <v>34</v>
      </c>
      <c r="B10" s="53">
        <v>23</v>
      </c>
      <c r="C10" s="30">
        <v>19</v>
      </c>
      <c r="D10" s="30">
        <v>10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4"/>
      <c r="R10" s="24"/>
      <c r="S10" s="25"/>
      <c r="T10" s="25"/>
      <c r="U10" s="5">
        <f t="shared" si="3"/>
        <v>52</v>
      </c>
      <c r="V10" s="40">
        <v>166</v>
      </c>
      <c r="W10" s="40">
        <v>84</v>
      </c>
      <c r="X10" s="41">
        <f>U10/V10</f>
        <v>0.31325301204819278</v>
      </c>
      <c r="Y10" s="41">
        <f>U10/W10</f>
        <v>0.61904761904761907</v>
      </c>
      <c r="Z10" s="45" t="s">
        <v>32</v>
      </c>
    </row>
    <row r="11" spans="1:27" x14ac:dyDescent="0.2">
      <c r="A11" s="34" t="s">
        <v>26</v>
      </c>
      <c r="B11" s="53">
        <v>10</v>
      </c>
      <c r="C11" s="30">
        <v>35</v>
      </c>
      <c r="D11" s="30">
        <v>38</v>
      </c>
      <c r="E11" s="44">
        <v>71</v>
      </c>
      <c r="F11" s="45">
        <v>59</v>
      </c>
      <c r="G11" s="46">
        <v>51</v>
      </c>
      <c r="H11" s="25"/>
      <c r="I11" s="25"/>
      <c r="J11" s="25"/>
      <c r="K11" s="25"/>
      <c r="L11" s="25"/>
      <c r="M11" s="25"/>
      <c r="N11" s="25"/>
      <c r="O11" s="25"/>
      <c r="P11" s="25"/>
      <c r="Q11" s="24"/>
      <c r="R11" s="24"/>
      <c r="S11" s="25"/>
      <c r="T11" s="12"/>
      <c r="U11" s="5">
        <f t="shared" si="3"/>
        <v>264</v>
      </c>
      <c r="V11" s="40">
        <v>497</v>
      </c>
      <c r="W11" s="40">
        <v>293</v>
      </c>
      <c r="X11" s="41">
        <f>U11/V11</f>
        <v>0.53118712273641855</v>
      </c>
      <c r="Y11" s="41">
        <f t="shared" ref="Y11:Y14" si="4">U11/W11</f>
        <v>0.90102389078498291</v>
      </c>
      <c r="Z11" s="45" t="s">
        <v>22</v>
      </c>
    </row>
    <row r="12" spans="1:27" x14ac:dyDescent="0.2">
      <c r="A12" s="33" t="s">
        <v>11</v>
      </c>
      <c r="B12" s="53">
        <v>64</v>
      </c>
      <c r="C12" s="10">
        <v>22</v>
      </c>
      <c r="D12" s="10">
        <v>12</v>
      </c>
      <c r="E12" s="47">
        <v>4</v>
      </c>
      <c r="F12" s="46">
        <v>31</v>
      </c>
      <c r="G12" s="46">
        <v>55</v>
      </c>
      <c r="H12" s="46">
        <v>41</v>
      </c>
      <c r="I12" s="46">
        <v>20</v>
      </c>
      <c r="J12" s="46">
        <v>24</v>
      </c>
      <c r="K12" s="46">
        <v>21</v>
      </c>
      <c r="L12" s="46">
        <v>43</v>
      </c>
      <c r="M12" s="10">
        <v>19</v>
      </c>
      <c r="N12" s="10">
        <v>8</v>
      </c>
      <c r="O12" s="10">
        <v>49</v>
      </c>
      <c r="P12" s="10">
        <v>48</v>
      </c>
      <c r="Q12" s="9">
        <v>61</v>
      </c>
      <c r="R12" s="9">
        <v>130</v>
      </c>
      <c r="S12" s="10">
        <v>82</v>
      </c>
      <c r="T12" s="46">
        <v>23</v>
      </c>
      <c r="U12" s="58">
        <f>SUM(B12:T12)</f>
        <v>757</v>
      </c>
      <c r="V12" s="40">
        <v>938</v>
      </c>
      <c r="W12" s="40">
        <v>821</v>
      </c>
      <c r="X12" s="41">
        <f t="shared" ref="X12:X13" si="5">U12/V12</f>
        <v>0.80703624733475476</v>
      </c>
      <c r="Y12" s="41">
        <f t="shared" si="4"/>
        <v>0.92204628501827035</v>
      </c>
      <c r="Z12" s="45" t="s">
        <v>22</v>
      </c>
    </row>
    <row r="13" spans="1:27" x14ac:dyDescent="0.2">
      <c r="A13" s="33" t="s">
        <v>30</v>
      </c>
      <c r="B13" s="53">
        <v>6</v>
      </c>
      <c r="C13" s="10">
        <v>16</v>
      </c>
      <c r="D13" s="10">
        <v>38</v>
      </c>
      <c r="E13" s="36">
        <v>26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2"/>
      <c r="T13" s="12"/>
      <c r="U13" s="5">
        <f t="shared" si="3"/>
        <v>86</v>
      </c>
      <c r="V13" s="40">
        <v>90</v>
      </c>
      <c r="W13" s="40">
        <v>90</v>
      </c>
      <c r="X13" s="41">
        <f t="shared" si="5"/>
        <v>0.9555555555555556</v>
      </c>
      <c r="Y13" s="41">
        <f t="shared" si="4"/>
        <v>0.9555555555555556</v>
      </c>
      <c r="Z13" s="45" t="s">
        <v>32</v>
      </c>
    </row>
    <row r="14" spans="1:27" x14ac:dyDescent="0.2">
      <c r="A14" s="34" t="s">
        <v>27</v>
      </c>
      <c r="B14" s="53">
        <v>12</v>
      </c>
      <c r="C14" s="30">
        <v>14</v>
      </c>
      <c r="D14" s="30">
        <v>7</v>
      </c>
      <c r="E14" s="37">
        <v>21</v>
      </c>
      <c r="F14" s="30">
        <v>5</v>
      </c>
      <c r="G14" s="7">
        <v>0</v>
      </c>
      <c r="H14" s="23"/>
      <c r="I14" s="25"/>
      <c r="J14" s="25"/>
      <c r="K14" s="25"/>
      <c r="L14" s="25"/>
      <c r="M14" s="25"/>
      <c r="N14" s="25"/>
      <c r="O14" s="25"/>
      <c r="P14" s="25"/>
      <c r="Q14" s="24"/>
      <c r="R14" s="24"/>
      <c r="S14" s="25"/>
      <c r="T14" s="25"/>
      <c r="U14" s="5">
        <f>SUM(B14:T14)</f>
        <v>59</v>
      </c>
      <c r="V14" s="40">
        <v>61</v>
      </c>
      <c r="W14" s="40">
        <v>61</v>
      </c>
      <c r="X14" s="41">
        <f>U14/V14</f>
        <v>0.96721311475409832</v>
      </c>
      <c r="Y14" s="41">
        <f t="shared" si="4"/>
        <v>0.96721311475409832</v>
      </c>
      <c r="Z14" s="45" t="s">
        <v>32</v>
      </c>
    </row>
    <row r="15" spans="1:27" x14ac:dyDescent="0.2">
      <c r="A15" s="33" t="s">
        <v>12</v>
      </c>
      <c r="B15" s="53">
        <v>4</v>
      </c>
      <c r="C15" s="10">
        <v>8</v>
      </c>
      <c r="D15" s="10">
        <v>10</v>
      </c>
      <c r="E15" s="47">
        <v>11</v>
      </c>
      <c r="F15" s="46">
        <v>9</v>
      </c>
      <c r="G15" s="46">
        <v>14</v>
      </c>
      <c r="H15" s="46">
        <v>23</v>
      </c>
      <c r="I15" s="46">
        <v>23</v>
      </c>
      <c r="J15" s="46">
        <v>8</v>
      </c>
      <c r="K15" s="46">
        <v>8</v>
      </c>
      <c r="L15" s="46">
        <v>6</v>
      </c>
      <c r="M15" s="46">
        <v>3</v>
      </c>
      <c r="N15" s="46">
        <v>2</v>
      </c>
      <c r="O15" s="46">
        <v>5</v>
      </c>
      <c r="P15" s="46">
        <v>7</v>
      </c>
      <c r="Q15" s="48">
        <v>16</v>
      </c>
      <c r="R15" s="48">
        <v>24</v>
      </c>
      <c r="S15" s="46">
        <v>22</v>
      </c>
      <c r="T15" s="46">
        <v>54</v>
      </c>
      <c r="U15" s="43">
        <f>SUM(B15:T15)</f>
        <v>257</v>
      </c>
      <c r="V15" s="40">
        <v>369</v>
      </c>
      <c r="W15" s="40">
        <v>352</v>
      </c>
      <c r="X15" s="41">
        <f t="shared" ref="X15:X20" si="6">U15/V15</f>
        <v>0.69647696476964771</v>
      </c>
      <c r="Y15" s="41">
        <f>U15/W15</f>
        <v>0.73011363636363635</v>
      </c>
      <c r="Z15" s="45" t="s">
        <v>22</v>
      </c>
    </row>
    <row r="16" spans="1:27" x14ac:dyDescent="0.2">
      <c r="A16" s="33" t="s">
        <v>29</v>
      </c>
      <c r="B16" s="54">
        <v>11</v>
      </c>
      <c r="C16" s="10">
        <v>11</v>
      </c>
      <c r="D16" s="10">
        <v>3</v>
      </c>
      <c r="E16" s="51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43">
        <f>SUM(B16:T16)</f>
        <v>25</v>
      </c>
      <c r="V16" s="40">
        <v>27</v>
      </c>
      <c r="W16" s="40">
        <v>27</v>
      </c>
      <c r="X16" s="41">
        <f>U16/V16</f>
        <v>0.92592592592592593</v>
      </c>
      <c r="Y16" s="41">
        <f>U16/W16</f>
        <v>0.92592592592592593</v>
      </c>
      <c r="Z16" s="45" t="s">
        <v>25</v>
      </c>
    </row>
    <row r="17" spans="1:28" x14ac:dyDescent="0.2">
      <c r="A17" s="33" t="s">
        <v>13</v>
      </c>
      <c r="B17" s="53">
        <v>0</v>
      </c>
      <c r="C17" s="10">
        <v>1</v>
      </c>
      <c r="D17" s="10">
        <v>0</v>
      </c>
      <c r="E17" s="36">
        <v>1</v>
      </c>
      <c r="F17" s="10">
        <v>3</v>
      </c>
      <c r="G17" s="10">
        <v>2</v>
      </c>
      <c r="H17" s="10">
        <v>1</v>
      </c>
      <c r="I17" s="10">
        <v>3</v>
      </c>
      <c r="J17" s="10">
        <v>3</v>
      </c>
      <c r="K17" s="10">
        <v>8</v>
      </c>
      <c r="L17" s="10">
        <v>4</v>
      </c>
      <c r="M17" s="10">
        <v>3</v>
      </c>
      <c r="N17" s="10">
        <v>2</v>
      </c>
      <c r="O17" s="11">
        <v>0</v>
      </c>
      <c r="P17" s="10">
        <v>1</v>
      </c>
      <c r="Q17" s="9">
        <v>5</v>
      </c>
      <c r="R17" s="9">
        <v>4</v>
      </c>
      <c r="S17" s="10">
        <v>5</v>
      </c>
      <c r="T17" s="10">
        <v>31</v>
      </c>
      <c r="U17" s="43">
        <f>SUM(B17:T17)</f>
        <v>77</v>
      </c>
      <c r="V17" s="40">
        <v>81</v>
      </c>
      <c r="W17" s="40">
        <v>81</v>
      </c>
      <c r="X17" s="41">
        <f t="shared" si="6"/>
        <v>0.95061728395061729</v>
      </c>
      <c r="Y17" s="41">
        <f t="shared" ref="Y17:Y19" si="7">U17/W17</f>
        <v>0.95061728395061729</v>
      </c>
      <c r="Z17" s="45" t="s">
        <v>33</v>
      </c>
    </row>
    <row r="18" spans="1:28" x14ac:dyDescent="0.2">
      <c r="A18" s="33" t="s">
        <v>40</v>
      </c>
      <c r="B18" s="52">
        <v>8</v>
      </c>
      <c r="C18" s="25"/>
      <c r="D18" s="25"/>
      <c r="E18" s="51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4"/>
      <c r="R18" s="24"/>
      <c r="S18" s="12"/>
      <c r="T18" s="12"/>
      <c r="U18" s="43">
        <f t="shared" ref="U18:U19" si="8">SUM(B18:T18)</f>
        <v>8</v>
      </c>
      <c r="V18" s="40">
        <v>32</v>
      </c>
      <c r="W18" s="40">
        <v>32</v>
      </c>
      <c r="X18" s="41">
        <f>U18/V18</f>
        <v>0.25</v>
      </c>
      <c r="Y18" s="41">
        <f>U18/W18</f>
        <v>0.25</v>
      </c>
      <c r="Z18" s="45" t="s">
        <v>22</v>
      </c>
    </row>
    <row r="19" spans="1:28" x14ac:dyDescent="0.2">
      <c r="A19" s="34" t="s">
        <v>23</v>
      </c>
      <c r="B19" s="52">
        <v>5</v>
      </c>
      <c r="C19" s="30">
        <v>1</v>
      </c>
      <c r="D19" s="30">
        <v>9</v>
      </c>
      <c r="E19" s="37">
        <v>11</v>
      </c>
      <c r="F19" s="30">
        <v>6</v>
      </c>
      <c r="G19" s="10">
        <v>4</v>
      </c>
      <c r="H19" s="25"/>
      <c r="I19" s="25"/>
      <c r="J19" s="25"/>
      <c r="K19" s="25"/>
      <c r="L19" s="25"/>
      <c r="M19" s="25"/>
      <c r="N19" s="25"/>
      <c r="O19" s="25"/>
      <c r="P19" s="25"/>
      <c r="Q19" s="24"/>
      <c r="R19" s="24"/>
      <c r="S19" s="12"/>
      <c r="T19" s="12"/>
      <c r="U19" s="43">
        <f t="shared" si="8"/>
        <v>36</v>
      </c>
      <c r="V19" s="40">
        <v>41</v>
      </c>
      <c r="W19" s="42">
        <v>41</v>
      </c>
      <c r="X19" s="41">
        <f>U19/V19</f>
        <v>0.87804878048780488</v>
      </c>
      <c r="Y19" s="41">
        <f t="shared" si="7"/>
        <v>0.87804878048780488</v>
      </c>
      <c r="Z19" s="45" t="s">
        <v>25</v>
      </c>
    </row>
    <row r="20" spans="1:28" x14ac:dyDescent="0.2">
      <c r="A20" s="33"/>
      <c r="B20" s="1">
        <f>SUM(B4:B19)</f>
        <v>427</v>
      </c>
      <c r="C20" s="57">
        <f>SUM(C4:C19)</f>
        <v>313</v>
      </c>
      <c r="D20" s="57">
        <f>SUM(D5:D19)</f>
        <v>274</v>
      </c>
      <c r="E20" s="1">
        <f>SUM(E5:E19)</f>
        <v>251</v>
      </c>
      <c r="F20">
        <f>SUM(F5:F19)</f>
        <v>168</v>
      </c>
      <c r="G20" s="1">
        <f>SUM(G5:G19)</f>
        <v>176</v>
      </c>
      <c r="H20" s="1">
        <f>SUM(H5:H19)</f>
        <v>97</v>
      </c>
      <c r="I20" s="1">
        <f>SUM(I5:I19)</f>
        <v>57</v>
      </c>
      <c r="J20" s="1">
        <f>SUM(J5:J19)</f>
        <v>35</v>
      </c>
      <c r="K20" s="1">
        <f>SUM(K5:K19)</f>
        <v>37</v>
      </c>
      <c r="L20" s="1">
        <f>SUM(L5:L19)</f>
        <v>53</v>
      </c>
      <c r="M20" s="1">
        <f>SUM(M5:M19)</f>
        <v>25</v>
      </c>
      <c r="N20" s="1">
        <f>SUM(N5:N19)</f>
        <v>12</v>
      </c>
      <c r="O20" s="1">
        <f>SUM(O5:O19)</f>
        <v>54</v>
      </c>
      <c r="P20" s="1">
        <f>SUM(P5:P19)</f>
        <v>56</v>
      </c>
      <c r="Q20" s="1">
        <f>SUM(Q5:Q19)</f>
        <v>82</v>
      </c>
      <c r="R20" s="1">
        <f>SUM(R5:R19)</f>
        <v>158</v>
      </c>
      <c r="S20" s="1">
        <f>SUM(S5:S19)</f>
        <v>109</v>
      </c>
      <c r="T20" s="1">
        <f>SUM(T5:T19)</f>
        <v>108</v>
      </c>
      <c r="U20" s="14">
        <f>SUM(U4:U19)</f>
        <v>2492</v>
      </c>
      <c r="V20" s="14">
        <f>SUM(V4:V19)</f>
        <v>3547</v>
      </c>
      <c r="W20" s="14">
        <f>SUM(W4:W19)</f>
        <v>2829</v>
      </c>
      <c r="X20" s="15">
        <f t="shared" si="6"/>
        <v>0.70256554835071894</v>
      </c>
      <c r="Y20" s="16">
        <f>U20/W20</f>
        <v>0.88087663485330503</v>
      </c>
    </row>
    <row r="22" spans="1:28" x14ac:dyDescent="0.2">
      <c r="D22" s="29"/>
      <c r="E22" s="29"/>
      <c r="F22" s="29"/>
      <c r="G22" s="20"/>
      <c r="H22" s="20"/>
      <c r="I22" s="19"/>
      <c r="J22" s="17"/>
      <c r="K22" s="17"/>
      <c r="L22" s="17"/>
      <c r="M22" s="17"/>
      <c r="N22" s="17"/>
      <c r="O22" s="17"/>
    </row>
    <row r="23" spans="1:28" x14ac:dyDescent="0.2">
      <c r="A23" s="29" t="s">
        <v>43</v>
      </c>
      <c r="B23" s="29"/>
      <c r="C23" s="29"/>
      <c r="S23" s="27" t="s">
        <v>31</v>
      </c>
    </row>
    <row r="24" spans="1:28" x14ac:dyDescent="0.2">
      <c r="A24" t="s">
        <v>42</v>
      </c>
      <c r="S24" s="26" t="s">
        <v>19</v>
      </c>
      <c r="U24" s="28">
        <f>SUM(V20)-(U20)</f>
        <v>1055</v>
      </c>
    </row>
    <row r="25" spans="1:28" x14ac:dyDescent="0.2">
      <c r="S25" s="26" t="s">
        <v>20</v>
      </c>
      <c r="U25" s="28">
        <f>SUM(W20)-(U20)</f>
        <v>337</v>
      </c>
      <c r="AB25" s="39"/>
    </row>
    <row r="38" ht="13.5" customHeight="1" x14ac:dyDescent="0.2"/>
  </sheetData>
  <mergeCells count="2">
    <mergeCell ref="A2:Z2"/>
    <mergeCell ref="A1:Z1"/>
  </mergeCells>
  <phoneticPr fontId="0" type="noConversion"/>
  <pageMargins left="0.75" right="0.75" top="0.5" bottom="0.5" header="0.5" footer="0.5"/>
  <pageSetup paperSize="3" fitToWidth="0" orientation="landscape" r:id="rId1"/>
  <headerFooter alignWithMargins="0"/>
  <ignoredErrors>
    <ignoredError sqref="N3:S3" numberStoredAsText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5CE915502C7848BEF9C9F5443C77AC" ma:contentTypeVersion="12" ma:contentTypeDescription="Create a new document." ma:contentTypeScope="" ma:versionID="c1342e89b22819e8e469a654dc3889cf">
  <xsd:schema xmlns:xsd="http://www.w3.org/2001/XMLSchema" xmlns:xs="http://www.w3.org/2001/XMLSchema" xmlns:p="http://schemas.microsoft.com/office/2006/metadata/properties" xmlns:ns3="2cec68d8-557e-4ab7-823e-b511bfee1ccf" xmlns:ns4="4c5be585-299c-42ca-8e51-cc8fa8cbc55a" targetNamespace="http://schemas.microsoft.com/office/2006/metadata/properties" ma:root="true" ma:fieldsID="8d4bbfad3141534ab9c517f60f3e63b4" ns3:_="" ns4:_="">
    <xsd:import namespace="2cec68d8-557e-4ab7-823e-b511bfee1ccf"/>
    <xsd:import namespace="4c5be585-299c-42ca-8e51-cc8fa8cbc55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c68d8-557e-4ab7-823e-b511bfee1c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be585-299c-42ca-8e51-cc8fa8cbc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ACCCAE-4202-4080-9A82-A1D7378D8E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699B75-3181-4E2D-8731-BC8BD802F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ec68d8-557e-4ab7-823e-b511bfee1ccf"/>
    <ds:schemaRef ds:uri="4c5be585-299c-42ca-8e51-cc8fa8cbc5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C821F8-4335-4A62-AB83-9B60E523CD8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c5be585-299c-42ca-8e51-cc8fa8cbc55a"/>
    <ds:schemaRef ds:uri="2cec68d8-557e-4ab7-823e-b511bfee1ccf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Noblesville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Abigayle Gronauer</dc:creator>
  <cp:lastModifiedBy>Joyceann Yelton</cp:lastModifiedBy>
  <cp:lastPrinted>2021-09-08T23:07:44Z</cp:lastPrinted>
  <dcterms:created xsi:type="dcterms:W3CDTF">2006-05-15T12:07:30Z</dcterms:created>
  <dcterms:modified xsi:type="dcterms:W3CDTF">2021-09-08T23:21:38Z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0x010100D35CE915502C7848BEF9C9F5443C77AC</vt:lpwstr>
  </property>
</Properties>
</file>