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noblesvilleind-my.sharepoint.com/personal/jyelton_noblesville_in_us/Documents/Desktop/2022 Subdivision Buildout/10 OCTOBER/"/>
    </mc:Choice>
  </mc:AlternateContent>
  <bookViews>
    <workbookView xWindow="120" yWindow="225" windowWidth="24795" windowHeight="131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U17" i="1" l="1"/>
  <c r="X17" i="1" s="1"/>
  <c r="Y17" i="1" l="1"/>
  <c r="U18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B19" i="1"/>
  <c r="W19" i="1" l="1"/>
  <c r="V19" i="1"/>
  <c r="D19" i="1"/>
  <c r="C19" i="1"/>
  <c r="X14" i="1" l="1"/>
  <c r="Y14" i="1"/>
  <c r="X16" i="1"/>
  <c r="Y16" i="1"/>
  <c r="U19" i="1"/>
  <c r="Y19" i="1" s="1"/>
  <c r="X4" i="1"/>
  <c r="Y4" i="1"/>
  <c r="X5" i="1" l="1"/>
  <c r="E19" i="1" l="1"/>
  <c r="X9" i="1" l="1"/>
  <c r="Y9" i="1" l="1"/>
  <c r="Y5" i="1"/>
  <c r="Y6" i="1"/>
  <c r="Y7" i="1"/>
  <c r="Y8" i="1"/>
  <c r="Y10" i="1"/>
  <c r="Y11" i="1"/>
  <c r="Y12" i="1"/>
  <c r="Y13" i="1"/>
  <c r="Y15" i="1"/>
  <c r="Y18" i="1"/>
  <c r="N19" i="1"/>
  <c r="M19" i="1" l="1"/>
  <c r="L19" i="1"/>
  <c r="K19" i="1"/>
  <c r="J19" i="1"/>
  <c r="I19" i="1"/>
  <c r="H19" i="1"/>
  <c r="G19" i="1"/>
  <c r="F19" i="1"/>
  <c r="X7" i="1" l="1"/>
  <c r="X10" i="1" l="1"/>
  <c r="X18" i="1" l="1"/>
  <c r="O19" i="1"/>
  <c r="P19" i="1"/>
  <c r="Q19" i="1"/>
  <c r="R19" i="1"/>
  <c r="S19" i="1"/>
  <c r="T19" i="1"/>
  <c r="X8" i="1" l="1"/>
  <c r="X15" i="1"/>
  <c r="X13" i="1"/>
  <c r="X12" i="1"/>
  <c r="X11" i="1" l="1"/>
  <c r="X6" i="1"/>
  <c r="V23" i="1" l="1"/>
  <c r="X19" i="1"/>
  <c r="V24" i="1"/>
</calcChain>
</file>

<file path=xl/comments1.xml><?xml version="1.0" encoding="utf-8"?>
<comments xmlns="http://schemas.openxmlformats.org/spreadsheetml/2006/main">
  <authors>
    <author>Joyceann Yelton</author>
    <author>Abigayle Gronauer</author>
    <author>Andy Wert</author>
    <author>city of noblesville</author>
    <author>Christopher L. Hamm</author>
    <author>awert</author>
  </authors>
  <commentList>
    <comment ref="W4" authorId="0" shapeId="0">
      <text>
        <r>
          <rPr>
            <b/>
            <sz val="9"/>
            <color indexed="81"/>
            <rFont val="Tahoma"/>
            <family val="2"/>
          </rPr>
          <t>Sec. 1, 2,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" authorId="1" shapeId="0">
      <text>
        <r>
          <rPr>
            <b/>
            <sz val="8"/>
            <color indexed="81"/>
            <rFont val="Tahoma"/>
            <family val="2"/>
          </rPr>
          <t>Albany Ridge: Sec 1, 2, 3
Brookston: Sec 1, 2
Cottage Grove: Sec 1, 2, 3
Silverlake: sec 1</t>
        </r>
      </text>
    </comment>
    <comment ref="W6" authorId="2" shapeId="0">
      <text>
        <r>
          <rPr>
            <b/>
            <sz val="9"/>
            <color indexed="81"/>
            <rFont val="Tahoma"/>
            <family val="2"/>
          </rPr>
          <t>Woods: Sec. 1, 2, 3
Ridge: Sec 1,2, 3</t>
        </r>
      </text>
    </comment>
    <comment ref="W7" authorId="1" shapeId="0">
      <text>
        <r>
          <rPr>
            <b/>
            <sz val="9"/>
            <color indexed="81"/>
            <rFont val="Tahoma"/>
            <family val="2"/>
          </rPr>
          <t>SEC 1, 2, 3, 4, 5</t>
        </r>
      </text>
    </comment>
    <comment ref="W8" authorId="2" shapeId="0">
      <text>
        <r>
          <rPr>
            <b/>
            <sz val="8"/>
            <color indexed="81"/>
            <rFont val="Tahoma"/>
            <family val="2"/>
          </rPr>
          <t>Sec. 1, 2, 3, 4</t>
        </r>
      </text>
    </comment>
    <comment ref="W9" authorId="0" shapeId="0">
      <text>
        <r>
          <rPr>
            <b/>
            <sz val="8"/>
            <color indexed="81"/>
            <rFont val="Tahoma"/>
            <family val="2"/>
          </rPr>
          <t>Sec 1, 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0" authorId="2" shapeId="0">
      <text>
        <r>
          <rPr>
            <b/>
            <sz val="8"/>
            <color indexed="81"/>
            <rFont val="Tahoma"/>
            <family val="2"/>
          </rPr>
          <t>Blue Ridge Creek Sec. 1, 2,3; Turnberry At The Park Sec. 1A, 1B, 2, 3</t>
        </r>
      </text>
    </comment>
    <comment ref="W11" authorId="3" shapeId="0">
      <text>
        <r>
          <rPr>
            <b/>
            <sz val="8"/>
            <color indexed="81"/>
            <rFont val="Tahoma"/>
            <family val="2"/>
          </rPr>
          <t>EH Section 1A, 1B, 2A, 2B Section 7, 8, 10, 11, 12, 13, 14
WH Section 1, 2, 3, 4, 5, 6, 7
Westmoor Sections 1A, 1B, 2, 3, 4, 5, 6, 7
Lochaven at NW 7, 8, 10, 11, 12, 13, 14
Townes at NW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Entire Subdivision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4" shapeId="0">
      <text>
        <r>
          <rPr>
            <b/>
            <sz val="8"/>
            <color indexed="81"/>
            <rFont val="Tahoma"/>
            <family val="2"/>
          </rPr>
          <t>All Sections  &amp; Enclave At Sagamore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15" authorId="4" shapeId="0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W16" authorId="5" shapeId="0">
      <text>
        <r>
          <rPr>
            <b/>
            <sz val="8"/>
            <color indexed="81"/>
            <rFont val="Tahoma"/>
            <family val="2"/>
          </rPr>
          <t>Section 1</t>
        </r>
      </text>
    </comment>
    <comment ref="W17" authorId="0" shapeId="0">
      <text>
        <r>
          <rPr>
            <b/>
            <sz val="9"/>
            <color indexed="81"/>
            <rFont val="Tahoma"/>
            <family val="2"/>
          </rPr>
          <t>Joyceann Yelton:</t>
        </r>
        <r>
          <rPr>
            <sz val="9"/>
            <color indexed="81"/>
            <rFont val="Tahoma"/>
            <family val="2"/>
          </rPr>
          <t xml:space="preserve">
Entire Subdivision</t>
        </r>
      </text>
    </comment>
    <comment ref="W18" authorId="2" shapeId="0">
      <text>
        <r>
          <rPr>
            <b/>
            <sz val="9"/>
            <color indexed="81"/>
            <rFont val="Tahoma"/>
            <family val="2"/>
          </rPr>
          <t>Entire Subdivision</t>
        </r>
      </text>
    </comment>
  </commentList>
</comments>
</file>

<file path=xl/sharedStrings.xml><?xml version="1.0" encoding="utf-8"?>
<sst xmlns="http://schemas.openxmlformats.org/spreadsheetml/2006/main" count="51" uniqueCount="42">
  <si>
    <t>SUBDIVISION BUILDOUT IN CITY OF NOBLESVILLE</t>
  </si>
  <si>
    <t>(most active subdivisions by approved and platted lots)</t>
  </si>
  <si>
    <t>Subdivision</t>
  </si>
  <si>
    <t>06</t>
  </si>
  <si>
    <t>05</t>
  </si>
  <si>
    <t>TOTAL LOTS BUILT</t>
  </si>
  <si>
    <t>TOTAL LOTS  APPROVED</t>
  </si>
  <si>
    <t>% BUILDOUT APPROVED</t>
  </si>
  <si>
    <t>ZONING</t>
  </si>
  <si>
    <t>Conner Crossing</t>
  </si>
  <si>
    <t>Noble West</t>
  </si>
  <si>
    <t>Sagamore</t>
  </si>
  <si>
    <t>Settlers Mill</t>
  </si>
  <si>
    <t>07</t>
  </si>
  <si>
    <t>08</t>
  </si>
  <si>
    <t>09</t>
  </si>
  <si>
    <t>% BUILDOUT RECORDED</t>
  </si>
  <si>
    <t>TOTAL LOTS RECORDED</t>
  </si>
  <si>
    <t>Approved:</t>
  </si>
  <si>
    <t>Recorded:</t>
  </si>
  <si>
    <t>Merion</t>
  </si>
  <si>
    <t>R1/PD</t>
  </si>
  <si>
    <t>Trailside Woods</t>
  </si>
  <si>
    <t>Flagstone</t>
  </si>
  <si>
    <t>R3/PD</t>
  </si>
  <si>
    <t>Noble East</t>
  </si>
  <si>
    <t>Havenwood</t>
  </si>
  <si>
    <t>Sagewood</t>
  </si>
  <si>
    <t xml:space="preserve">Pebble Brook Villas </t>
  </si>
  <si>
    <t>Total Lots Remaining Available:</t>
  </si>
  <si>
    <t>R4/PD</t>
  </si>
  <si>
    <t>R2</t>
  </si>
  <si>
    <t>Miller's Walk</t>
  </si>
  <si>
    <t>Brooks Farm</t>
  </si>
  <si>
    <t>21</t>
  </si>
  <si>
    <t>Shafer Woods</t>
  </si>
  <si>
    <t>R3/R4/PD</t>
  </si>
  <si>
    <t>(corrected)</t>
  </si>
  <si>
    <t>96-04</t>
  </si>
  <si>
    <t>Stony Bluffs</t>
  </si>
  <si>
    <t>R2-FH/PD</t>
  </si>
  <si>
    <t>As of 10-31-2022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</si>
</sst>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name val="DIN 2014"/>
      <family val="2"/>
    </font>
    <font>
      <b/>
      <sz val="12"/>
      <name val="DIN 2014"/>
      <family val="2"/>
    </font>
    <font>
      <u/>
      <sz val="10"/>
      <name val="DIN 2014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5" borderId="5" applyNumberFormat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1" xfId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3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0" xfId="0" applyFill="1"/>
    <xf numFmtId="0" fontId="5" fillId="4" borderId="1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12" fillId="5" borderId="5" xfId="2" applyNumberFormat="1" applyFont="1" applyAlignment="1">
      <alignment horizontal="center"/>
    </xf>
    <xf numFmtId="0" fontId="0" fillId="0" borderId="6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1" fontId="13" fillId="0" borderId="0" xfId="0" applyNumberFormat="1" applyFont="1"/>
    <xf numFmtId="49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3" fillId="0" borderId="0" xfId="0" applyFont="1"/>
    <xf numFmtId="0" fontId="5" fillId="4" borderId="0" xfId="0" applyFont="1" applyFill="1" applyBorder="1" applyAlignment="1">
      <alignment horizontal="center"/>
    </xf>
    <xf numFmtId="0" fontId="0" fillId="0" borderId="7" xfId="0" applyBorder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6"/>
  <sheetViews>
    <sheetView tabSelected="1" workbookViewId="0">
      <selection activeCell="AD5" sqref="AD5"/>
    </sheetView>
  </sheetViews>
  <sheetFormatPr defaultRowHeight="12.75" x14ac:dyDescent="0.2"/>
  <cols>
    <col min="1" max="1" width="22.85546875" customWidth="1"/>
    <col min="2" max="2" width="5.5703125" customWidth="1"/>
    <col min="3" max="3" width="5.28515625" customWidth="1"/>
    <col min="4" max="4" width="5.7109375" customWidth="1"/>
    <col min="5" max="8" width="5.5703125" customWidth="1"/>
    <col min="9" max="9" width="5.5703125" style="1" customWidth="1"/>
    <col min="10" max="20" width="5.5703125" customWidth="1"/>
    <col min="21" max="21" width="6.7109375" customWidth="1"/>
    <col min="22" max="23" width="9.140625" customWidth="1"/>
    <col min="28" max="28" width="16" customWidth="1"/>
  </cols>
  <sheetData>
    <row r="1" spans="1:29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21"/>
    </row>
    <row r="2" spans="1:29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22"/>
    </row>
    <row r="3" spans="1:29" ht="45" x14ac:dyDescent="0.2">
      <c r="A3" s="61" t="s">
        <v>2</v>
      </c>
      <c r="B3" s="56">
        <v>22</v>
      </c>
      <c r="C3" s="53" t="s">
        <v>34</v>
      </c>
      <c r="D3" s="34">
        <v>20</v>
      </c>
      <c r="E3" s="34">
        <v>19</v>
      </c>
      <c r="F3" s="31">
        <v>18</v>
      </c>
      <c r="G3" s="28">
        <v>17</v>
      </c>
      <c r="H3" s="28">
        <v>16</v>
      </c>
      <c r="I3" s="28">
        <v>15</v>
      </c>
      <c r="J3" s="28">
        <v>14</v>
      </c>
      <c r="K3" s="28">
        <v>13</v>
      </c>
      <c r="L3" s="28">
        <v>12</v>
      </c>
      <c r="M3" s="28">
        <v>11</v>
      </c>
      <c r="N3" s="28">
        <v>10</v>
      </c>
      <c r="O3" s="2" t="s">
        <v>15</v>
      </c>
      <c r="P3" s="2" t="s">
        <v>14</v>
      </c>
      <c r="Q3" s="2" t="s">
        <v>13</v>
      </c>
      <c r="R3" s="2" t="s">
        <v>3</v>
      </c>
      <c r="S3" s="2" t="s">
        <v>4</v>
      </c>
      <c r="T3" s="2" t="s">
        <v>38</v>
      </c>
      <c r="U3" s="3" t="s">
        <v>5</v>
      </c>
      <c r="V3" s="3" t="s">
        <v>6</v>
      </c>
      <c r="W3" s="3" t="s">
        <v>17</v>
      </c>
      <c r="X3" s="3" t="s">
        <v>7</v>
      </c>
      <c r="Y3" s="4" t="s">
        <v>16</v>
      </c>
      <c r="Z3" s="18" t="s">
        <v>8</v>
      </c>
    </row>
    <row r="4" spans="1:29" ht="15" x14ac:dyDescent="0.25">
      <c r="A4" s="29" t="s">
        <v>33</v>
      </c>
      <c r="B4" s="57">
        <v>51</v>
      </c>
      <c r="C4" s="54">
        <v>98</v>
      </c>
      <c r="D4" s="10">
        <v>3</v>
      </c>
      <c r="E4" s="24"/>
      <c r="F4" s="4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2"/>
      <c r="U4" s="45">
        <f t="shared" ref="U4:U18" si="0">SUM(B4:T4)</f>
        <v>152</v>
      </c>
      <c r="V4" s="7">
        <v>319</v>
      </c>
      <c r="W4" s="7">
        <v>227</v>
      </c>
      <c r="X4" s="8">
        <f>SUM(U4/V4)</f>
        <v>0.47648902821316613</v>
      </c>
      <c r="Y4" s="8">
        <f>SUM(U4/W4)</f>
        <v>0.66960352422907488</v>
      </c>
      <c r="Z4" s="26" t="s">
        <v>36</v>
      </c>
    </row>
    <row r="5" spans="1:29" x14ac:dyDescent="0.2">
      <c r="A5" s="29" t="s">
        <v>9</v>
      </c>
      <c r="B5" s="57">
        <v>1</v>
      </c>
      <c r="C5" s="54">
        <v>37</v>
      </c>
      <c r="D5" s="10">
        <v>21</v>
      </c>
      <c r="E5" s="10">
        <v>91</v>
      </c>
      <c r="F5" s="32">
        <v>54</v>
      </c>
      <c r="G5" s="10">
        <v>26</v>
      </c>
      <c r="H5" s="10">
        <v>37</v>
      </c>
      <c r="I5" s="10">
        <v>32</v>
      </c>
      <c r="J5" s="10">
        <v>11</v>
      </c>
      <c r="K5" s="48"/>
      <c r="L5" s="48"/>
      <c r="M5" s="48"/>
      <c r="N5" s="48"/>
      <c r="O5" s="48"/>
      <c r="P5" s="48"/>
      <c r="Q5" s="48"/>
      <c r="R5" s="49"/>
      <c r="S5" s="49"/>
      <c r="T5" s="12"/>
      <c r="U5" s="5">
        <f t="shared" si="0"/>
        <v>310</v>
      </c>
      <c r="V5" s="7">
        <v>312</v>
      </c>
      <c r="W5" s="7">
        <v>312</v>
      </c>
      <c r="X5" s="27">
        <f t="shared" ref="X5:X7" si="1">U5/V5</f>
        <v>0.99358974358974361</v>
      </c>
      <c r="Y5" s="8">
        <f>U5/W5</f>
        <v>0.99358974358974361</v>
      </c>
      <c r="Z5" s="26" t="s">
        <v>21</v>
      </c>
    </row>
    <row r="6" spans="1:29" x14ac:dyDescent="0.2">
      <c r="A6" s="30" t="s">
        <v>23</v>
      </c>
      <c r="B6" s="58">
        <v>1</v>
      </c>
      <c r="C6" s="55">
        <v>41</v>
      </c>
      <c r="D6" s="26">
        <v>29</v>
      </c>
      <c r="E6" s="26">
        <v>22</v>
      </c>
      <c r="F6" s="33">
        <v>25</v>
      </c>
      <c r="G6" s="26">
        <v>21</v>
      </c>
      <c r="H6" s="10">
        <v>8</v>
      </c>
      <c r="I6" s="24"/>
      <c r="J6" s="24"/>
      <c r="K6" s="24"/>
      <c r="L6" s="24"/>
      <c r="M6" s="24"/>
      <c r="N6" s="24"/>
      <c r="O6" s="24"/>
      <c r="P6" s="24"/>
      <c r="Q6" s="24"/>
      <c r="R6" s="23"/>
      <c r="S6" s="13"/>
      <c r="T6" s="12"/>
      <c r="U6" s="5">
        <f t="shared" si="0"/>
        <v>147</v>
      </c>
      <c r="V6" s="36">
        <v>148</v>
      </c>
      <c r="W6" s="36">
        <v>148</v>
      </c>
      <c r="X6" s="37">
        <f t="shared" si="1"/>
        <v>0.9932432432432432</v>
      </c>
      <c r="Y6" s="37">
        <f t="shared" ref="Y6:Y7" si="2">U6/W6</f>
        <v>0.9932432432432432</v>
      </c>
      <c r="Z6" s="40" t="s">
        <v>21</v>
      </c>
    </row>
    <row r="7" spans="1:29" x14ac:dyDescent="0.2">
      <c r="A7" s="30" t="s">
        <v>26</v>
      </c>
      <c r="B7" s="58">
        <v>40</v>
      </c>
      <c r="C7" s="55">
        <v>51</v>
      </c>
      <c r="D7" s="26">
        <v>42</v>
      </c>
      <c r="E7" s="26">
        <v>16</v>
      </c>
      <c r="F7" s="33">
        <v>17</v>
      </c>
      <c r="G7" s="24"/>
      <c r="H7" s="6"/>
      <c r="I7" s="24"/>
      <c r="J7" s="24"/>
      <c r="K7" s="24"/>
      <c r="L7" s="24"/>
      <c r="M7" s="24"/>
      <c r="N7" s="24"/>
      <c r="O7" s="24"/>
      <c r="P7" s="24"/>
      <c r="Q7" s="24"/>
      <c r="R7" s="23"/>
      <c r="S7" s="13"/>
      <c r="T7" s="12"/>
      <c r="U7" s="5">
        <f t="shared" si="0"/>
        <v>166</v>
      </c>
      <c r="V7" s="36">
        <v>181</v>
      </c>
      <c r="W7" s="36">
        <v>181</v>
      </c>
      <c r="X7" s="37">
        <f t="shared" si="1"/>
        <v>0.91712707182320441</v>
      </c>
      <c r="Y7" s="37">
        <f t="shared" si="2"/>
        <v>0.91712707182320441</v>
      </c>
      <c r="Z7" s="40" t="s">
        <v>21</v>
      </c>
    </row>
    <row r="8" spans="1:29" x14ac:dyDescent="0.2">
      <c r="A8" s="30" t="s">
        <v>20</v>
      </c>
      <c r="B8" s="58">
        <v>36</v>
      </c>
      <c r="C8" s="55">
        <v>13</v>
      </c>
      <c r="D8" s="26">
        <v>26</v>
      </c>
      <c r="E8" s="26">
        <v>12</v>
      </c>
      <c r="F8" s="33">
        <v>10</v>
      </c>
      <c r="G8" s="26">
        <v>8</v>
      </c>
      <c r="H8" s="10">
        <v>5</v>
      </c>
      <c r="I8" s="24"/>
      <c r="J8" s="24"/>
      <c r="K8" s="24"/>
      <c r="L8" s="24"/>
      <c r="M8" s="24"/>
      <c r="N8" s="24"/>
      <c r="O8" s="24"/>
      <c r="P8" s="24"/>
      <c r="Q8" s="24"/>
      <c r="R8" s="23"/>
      <c r="S8" s="23"/>
      <c r="T8" s="24"/>
      <c r="U8" s="5">
        <f t="shared" si="0"/>
        <v>110</v>
      </c>
      <c r="V8" s="36">
        <v>115</v>
      </c>
      <c r="W8" s="36">
        <v>122</v>
      </c>
      <c r="X8" s="37">
        <f>U8/V8</f>
        <v>0.95652173913043481</v>
      </c>
      <c r="Y8" s="37">
        <f>U8/W8</f>
        <v>0.90163934426229508</v>
      </c>
      <c r="Z8" s="40" t="s">
        <v>21</v>
      </c>
    </row>
    <row r="9" spans="1:29" x14ac:dyDescent="0.2">
      <c r="A9" s="30" t="s">
        <v>32</v>
      </c>
      <c r="B9" s="58">
        <v>48</v>
      </c>
      <c r="C9" s="55">
        <v>39</v>
      </c>
      <c r="D9" s="26">
        <v>19</v>
      </c>
      <c r="E9" s="26">
        <v>10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3"/>
      <c r="S9" s="23"/>
      <c r="T9" s="24"/>
      <c r="U9" s="5">
        <f t="shared" si="0"/>
        <v>116</v>
      </c>
      <c r="V9" s="36">
        <v>166</v>
      </c>
      <c r="W9" s="36">
        <v>166</v>
      </c>
      <c r="X9" s="37">
        <f>U9/V9</f>
        <v>0.6987951807228916</v>
      </c>
      <c r="Y9" s="37">
        <f>U9/W9</f>
        <v>0.6987951807228916</v>
      </c>
      <c r="Z9" s="40" t="s">
        <v>30</v>
      </c>
    </row>
    <row r="10" spans="1:29" x14ac:dyDescent="0.2">
      <c r="A10" s="30" t="s">
        <v>25</v>
      </c>
      <c r="B10" s="58">
        <v>0</v>
      </c>
      <c r="C10" s="55">
        <v>10</v>
      </c>
      <c r="D10" s="26">
        <v>35</v>
      </c>
      <c r="E10" s="26">
        <v>38</v>
      </c>
      <c r="F10" s="39">
        <v>71</v>
      </c>
      <c r="G10" s="40">
        <v>59</v>
      </c>
      <c r="H10" s="41">
        <v>51</v>
      </c>
      <c r="I10" s="24"/>
      <c r="J10" s="24"/>
      <c r="K10" s="24"/>
      <c r="L10" s="24"/>
      <c r="M10" s="24"/>
      <c r="N10" s="24"/>
      <c r="O10" s="24"/>
      <c r="P10" s="24"/>
      <c r="Q10" s="24"/>
      <c r="R10" s="23"/>
      <c r="S10" s="23"/>
      <c r="T10" s="12"/>
      <c r="U10" s="5">
        <f t="shared" si="0"/>
        <v>264</v>
      </c>
      <c r="V10" s="36">
        <v>497</v>
      </c>
      <c r="W10" s="36">
        <v>293</v>
      </c>
      <c r="X10" s="37">
        <f>U10/V10</f>
        <v>0.53118712273641855</v>
      </c>
      <c r="Y10" s="37">
        <f t="shared" ref="Y10:Y12" si="3">U10/W10</f>
        <v>0.90102389078498291</v>
      </c>
      <c r="Z10" s="40" t="s">
        <v>21</v>
      </c>
      <c r="AC10" s="63"/>
    </row>
    <row r="11" spans="1:29" x14ac:dyDescent="0.2">
      <c r="A11" s="29" t="s">
        <v>10</v>
      </c>
      <c r="B11" s="57">
        <v>45</v>
      </c>
      <c r="C11" s="55">
        <v>101</v>
      </c>
      <c r="D11" s="10">
        <v>22</v>
      </c>
      <c r="E11" s="10">
        <v>12</v>
      </c>
      <c r="F11" s="42">
        <v>4</v>
      </c>
      <c r="G11" s="41">
        <v>31</v>
      </c>
      <c r="H11" s="41">
        <v>55</v>
      </c>
      <c r="I11" s="41">
        <v>41</v>
      </c>
      <c r="J11" s="41">
        <v>20</v>
      </c>
      <c r="K11" s="41">
        <v>24</v>
      </c>
      <c r="L11" s="41">
        <v>21</v>
      </c>
      <c r="M11" s="41">
        <v>43</v>
      </c>
      <c r="N11" s="10">
        <v>19</v>
      </c>
      <c r="O11" s="10">
        <v>8</v>
      </c>
      <c r="P11" s="10">
        <v>49</v>
      </c>
      <c r="Q11" s="10">
        <v>48</v>
      </c>
      <c r="R11" s="9">
        <v>61</v>
      </c>
      <c r="S11" s="9">
        <v>130</v>
      </c>
      <c r="T11" s="41">
        <v>105</v>
      </c>
      <c r="U11" s="47">
        <f t="shared" si="0"/>
        <v>839</v>
      </c>
      <c r="V11" s="36">
        <v>938</v>
      </c>
      <c r="W11" s="36">
        <v>885</v>
      </c>
      <c r="X11" s="37">
        <f t="shared" ref="X11:X12" si="4">U11/V11</f>
        <v>0.89445628997867799</v>
      </c>
      <c r="Y11" s="37">
        <f t="shared" si="3"/>
        <v>0.94802259887005647</v>
      </c>
      <c r="Z11" s="40" t="s">
        <v>21</v>
      </c>
    </row>
    <row r="12" spans="1:29" x14ac:dyDescent="0.2">
      <c r="A12" s="29" t="s">
        <v>28</v>
      </c>
      <c r="B12" s="57">
        <v>0</v>
      </c>
      <c r="C12" s="55">
        <v>6</v>
      </c>
      <c r="D12" s="10">
        <v>16</v>
      </c>
      <c r="E12" s="10">
        <v>38</v>
      </c>
      <c r="F12" s="32">
        <v>26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2"/>
      <c r="U12" s="5">
        <f t="shared" si="0"/>
        <v>86</v>
      </c>
      <c r="V12" s="36">
        <v>90</v>
      </c>
      <c r="W12" s="36">
        <v>90</v>
      </c>
      <c r="X12" s="37">
        <f t="shared" si="4"/>
        <v>0.9555555555555556</v>
      </c>
      <c r="Y12" s="37">
        <f t="shared" si="3"/>
        <v>0.9555555555555556</v>
      </c>
      <c r="Z12" s="40" t="s">
        <v>30</v>
      </c>
    </row>
    <row r="13" spans="1:29" x14ac:dyDescent="0.2">
      <c r="A13" s="29" t="s">
        <v>11</v>
      </c>
      <c r="B13" s="57">
        <v>12</v>
      </c>
      <c r="C13" s="55">
        <v>9</v>
      </c>
      <c r="D13" s="10">
        <v>8</v>
      </c>
      <c r="E13" s="10">
        <v>10</v>
      </c>
      <c r="F13" s="42">
        <v>11</v>
      </c>
      <c r="G13" s="41">
        <v>9</v>
      </c>
      <c r="H13" s="41">
        <v>14</v>
      </c>
      <c r="I13" s="41">
        <v>23</v>
      </c>
      <c r="J13" s="41">
        <v>23</v>
      </c>
      <c r="K13" s="41">
        <v>8</v>
      </c>
      <c r="L13" s="41">
        <v>8</v>
      </c>
      <c r="M13" s="41">
        <v>6</v>
      </c>
      <c r="N13" s="41">
        <v>3</v>
      </c>
      <c r="O13" s="41">
        <v>2</v>
      </c>
      <c r="P13" s="41">
        <v>5</v>
      </c>
      <c r="Q13" s="41">
        <v>7</v>
      </c>
      <c r="R13" s="43">
        <v>16</v>
      </c>
      <c r="S13" s="43">
        <v>24</v>
      </c>
      <c r="T13" s="41">
        <v>76</v>
      </c>
      <c r="U13" s="38">
        <f t="shared" si="0"/>
        <v>274</v>
      </c>
      <c r="V13" s="36">
        <v>369</v>
      </c>
      <c r="W13" s="36">
        <v>352</v>
      </c>
      <c r="X13" s="37">
        <f t="shared" ref="X13:X19" si="5">U13/V13</f>
        <v>0.74254742547425479</v>
      </c>
      <c r="Y13" s="37">
        <f>U13/W13</f>
        <v>0.77840909090909094</v>
      </c>
      <c r="Z13" s="40" t="s">
        <v>21</v>
      </c>
    </row>
    <row r="14" spans="1:29" x14ac:dyDescent="0.2">
      <c r="A14" s="29" t="s">
        <v>27</v>
      </c>
      <c r="B14" s="57">
        <v>0</v>
      </c>
      <c r="C14" s="11">
        <v>11</v>
      </c>
      <c r="D14" s="10">
        <v>11</v>
      </c>
      <c r="E14" s="10">
        <v>3</v>
      </c>
      <c r="F14" s="4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38">
        <f t="shared" si="0"/>
        <v>25</v>
      </c>
      <c r="V14" s="36">
        <v>27</v>
      </c>
      <c r="W14" s="36">
        <v>27</v>
      </c>
      <c r="X14" s="37">
        <f>U14/V14</f>
        <v>0.92592592592592593</v>
      </c>
      <c r="Y14" s="37">
        <f>U14/W14</f>
        <v>0.92592592592592593</v>
      </c>
      <c r="Z14" s="40" t="s">
        <v>24</v>
      </c>
    </row>
    <row r="15" spans="1:29" x14ac:dyDescent="0.2">
      <c r="A15" s="29" t="s">
        <v>12</v>
      </c>
      <c r="B15" s="57">
        <v>1</v>
      </c>
      <c r="C15" s="55">
        <v>0</v>
      </c>
      <c r="D15" s="10">
        <v>1</v>
      </c>
      <c r="E15" s="10">
        <v>0</v>
      </c>
      <c r="F15" s="32">
        <v>1</v>
      </c>
      <c r="G15" s="10">
        <v>3</v>
      </c>
      <c r="H15" s="10">
        <v>2</v>
      </c>
      <c r="I15" s="10">
        <v>1</v>
      </c>
      <c r="J15" s="10">
        <v>3</v>
      </c>
      <c r="K15" s="10">
        <v>3</v>
      </c>
      <c r="L15" s="10">
        <v>8</v>
      </c>
      <c r="M15" s="10">
        <v>4</v>
      </c>
      <c r="N15" s="10">
        <v>3</v>
      </c>
      <c r="O15" s="10">
        <v>2</v>
      </c>
      <c r="P15" s="11">
        <v>0</v>
      </c>
      <c r="Q15" s="10">
        <v>1</v>
      </c>
      <c r="R15" s="9">
        <v>5</v>
      </c>
      <c r="S15" s="9">
        <v>4</v>
      </c>
      <c r="T15" s="10">
        <v>36</v>
      </c>
      <c r="U15" s="38">
        <f t="shared" si="0"/>
        <v>78</v>
      </c>
      <c r="V15" s="36">
        <v>81</v>
      </c>
      <c r="W15" s="36">
        <v>81</v>
      </c>
      <c r="X15" s="37">
        <f t="shared" si="5"/>
        <v>0.96296296296296291</v>
      </c>
      <c r="Y15" s="37">
        <f t="shared" ref="Y15:Y18" si="6">U15/W15</f>
        <v>0.96296296296296291</v>
      </c>
      <c r="Z15" s="40" t="s">
        <v>31</v>
      </c>
    </row>
    <row r="16" spans="1:29" x14ac:dyDescent="0.2">
      <c r="A16" s="29" t="s">
        <v>35</v>
      </c>
      <c r="B16" s="57">
        <v>12</v>
      </c>
      <c r="C16" s="54">
        <v>12</v>
      </c>
      <c r="D16" s="24"/>
      <c r="E16" s="24"/>
      <c r="F16" s="4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3"/>
      <c r="S16" s="23"/>
      <c r="T16" s="12"/>
      <c r="U16" s="38">
        <f t="shared" si="0"/>
        <v>24</v>
      </c>
      <c r="V16" s="36">
        <v>32</v>
      </c>
      <c r="W16" s="36">
        <v>32</v>
      </c>
      <c r="X16" s="37">
        <f>U16/V16</f>
        <v>0.75</v>
      </c>
      <c r="Y16" s="37">
        <f>U16/W16</f>
        <v>0.75</v>
      </c>
      <c r="Z16" s="40" t="s">
        <v>21</v>
      </c>
    </row>
    <row r="17" spans="1:29" x14ac:dyDescent="0.2">
      <c r="A17" s="30" t="s">
        <v>39</v>
      </c>
      <c r="B17" s="57">
        <v>10</v>
      </c>
      <c r="C17" s="24"/>
      <c r="D17" s="24"/>
      <c r="E17" s="24"/>
      <c r="F17" s="4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3"/>
      <c r="S17" s="23"/>
      <c r="T17" s="12"/>
      <c r="U17" s="38">
        <f>SUM(B17:C17)</f>
        <v>10</v>
      </c>
      <c r="V17" s="36">
        <v>27</v>
      </c>
      <c r="W17" s="62">
        <v>27</v>
      </c>
      <c r="X17" s="37">
        <f>+U17/V17</f>
        <v>0.37037037037037035</v>
      </c>
      <c r="Y17" s="37">
        <f>U17/W17</f>
        <v>0.37037037037037035</v>
      </c>
      <c r="Z17" s="40" t="s">
        <v>40</v>
      </c>
    </row>
    <row r="18" spans="1:29" x14ac:dyDescent="0.2">
      <c r="A18" s="30" t="s">
        <v>22</v>
      </c>
      <c r="B18" s="58">
        <v>3</v>
      </c>
      <c r="C18" s="54">
        <v>7</v>
      </c>
      <c r="D18" s="26">
        <v>1</v>
      </c>
      <c r="E18" s="26">
        <v>9</v>
      </c>
      <c r="F18" s="33">
        <v>11</v>
      </c>
      <c r="G18" s="26">
        <v>6</v>
      </c>
      <c r="H18" s="10">
        <v>4</v>
      </c>
      <c r="I18" s="24"/>
      <c r="J18" s="24"/>
      <c r="K18" s="24"/>
      <c r="L18" s="24"/>
      <c r="M18" s="24"/>
      <c r="N18" s="24"/>
      <c r="O18" s="24"/>
      <c r="P18" s="24"/>
      <c r="Q18" s="24"/>
      <c r="R18" s="23"/>
      <c r="S18" s="23"/>
      <c r="T18" s="12"/>
      <c r="U18" s="38">
        <f t="shared" si="0"/>
        <v>41</v>
      </c>
      <c r="V18" s="36">
        <v>41</v>
      </c>
      <c r="W18" s="41">
        <v>41</v>
      </c>
      <c r="X18" s="37">
        <f>U18/V18</f>
        <v>1</v>
      </c>
      <c r="Y18" s="37">
        <f t="shared" si="6"/>
        <v>1</v>
      </c>
      <c r="Z18" s="40" t="s">
        <v>24</v>
      </c>
    </row>
    <row r="19" spans="1:29" x14ac:dyDescent="0.2">
      <c r="A19" s="29"/>
      <c r="B19" s="59">
        <f>SUM(B4:B18)</f>
        <v>260</v>
      </c>
      <c r="C19" s="1">
        <f>SUM(C4:C18)</f>
        <v>435</v>
      </c>
      <c r="D19" s="46">
        <f>SUM(D4:D18)</f>
        <v>234</v>
      </c>
      <c r="E19" s="46">
        <f t="shared" ref="E19:T19" si="7">SUM(E5:E18)</f>
        <v>261</v>
      </c>
      <c r="F19" s="1">
        <f t="shared" si="7"/>
        <v>230</v>
      </c>
      <c r="G19">
        <f t="shared" si="7"/>
        <v>163</v>
      </c>
      <c r="H19" s="1">
        <f t="shared" si="7"/>
        <v>176</v>
      </c>
      <c r="I19" s="1">
        <f t="shared" si="7"/>
        <v>97</v>
      </c>
      <c r="J19" s="1">
        <f t="shared" si="7"/>
        <v>57</v>
      </c>
      <c r="K19" s="1">
        <f t="shared" si="7"/>
        <v>35</v>
      </c>
      <c r="L19" s="1">
        <f t="shared" si="7"/>
        <v>37</v>
      </c>
      <c r="M19" s="1">
        <f t="shared" si="7"/>
        <v>53</v>
      </c>
      <c r="N19" s="1">
        <f t="shared" si="7"/>
        <v>25</v>
      </c>
      <c r="O19" s="1">
        <f t="shared" si="7"/>
        <v>12</v>
      </c>
      <c r="P19" s="1">
        <f t="shared" si="7"/>
        <v>54</v>
      </c>
      <c r="Q19" s="1">
        <f t="shared" si="7"/>
        <v>56</v>
      </c>
      <c r="R19" s="1">
        <f t="shared" si="7"/>
        <v>82</v>
      </c>
      <c r="S19" s="1">
        <f t="shared" si="7"/>
        <v>158</v>
      </c>
      <c r="T19" s="1">
        <f t="shared" si="7"/>
        <v>217</v>
      </c>
      <c r="U19" s="14">
        <f>SUM(U4:U18)</f>
        <v>2642</v>
      </c>
      <c r="V19" s="14">
        <f>SUM(V4:V18)</f>
        <v>3343</v>
      </c>
      <c r="W19" s="14">
        <f>SUM(W4:W18)</f>
        <v>2984</v>
      </c>
      <c r="X19" s="15">
        <f t="shared" si="5"/>
        <v>0.79030810649117555</v>
      </c>
      <c r="Y19" s="16">
        <f>U19/W19</f>
        <v>0.88538873994638068</v>
      </c>
      <c r="AB19" s="63"/>
    </row>
    <row r="21" spans="1:29" x14ac:dyDescent="0.2">
      <c r="D21" s="25"/>
      <c r="E21" s="25"/>
      <c r="F21" s="25"/>
      <c r="G21" s="20"/>
      <c r="H21" s="20"/>
      <c r="I21" s="19"/>
      <c r="J21" s="17"/>
      <c r="K21" s="17"/>
      <c r="L21" s="17"/>
      <c r="M21" s="17"/>
      <c r="N21" s="17"/>
      <c r="O21" s="17"/>
      <c r="P21" s="17"/>
    </row>
    <row r="22" spans="1:29" x14ac:dyDescent="0.2">
      <c r="A22" s="25" t="s">
        <v>41</v>
      </c>
      <c r="B22" s="25"/>
      <c r="C22" s="25"/>
      <c r="S22" s="50"/>
      <c r="T22" s="51" t="s">
        <v>29</v>
      </c>
      <c r="U22" s="50"/>
      <c r="V22" s="50"/>
      <c r="W22" s="50"/>
    </row>
    <row r="23" spans="1:29" x14ac:dyDescent="0.2">
      <c r="A23" t="s">
        <v>37</v>
      </c>
      <c r="S23" s="50"/>
      <c r="T23" s="50" t="s">
        <v>18</v>
      </c>
      <c r="U23" s="50"/>
      <c r="V23" s="52">
        <f>SUM(V19)-(U19)</f>
        <v>701</v>
      </c>
      <c r="W23" s="50"/>
      <c r="AC23" s="35"/>
    </row>
    <row r="24" spans="1:29" x14ac:dyDescent="0.2">
      <c r="S24" s="50"/>
      <c r="T24" s="50" t="s">
        <v>19</v>
      </c>
      <c r="U24" s="50"/>
      <c r="V24" s="52">
        <f>SUM(W19)-(U19)</f>
        <v>342</v>
      </c>
      <c r="W24" s="50"/>
    </row>
    <row r="25" spans="1:29" x14ac:dyDescent="0.2">
      <c r="S25" s="50"/>
      <c r="T25" s="50"/>
      <c r="U25" s="50"/>
      <c r="V25" s="50"/>
      <c r="W25" s="50"/>
    </row>
    <row r="29" spans="1:29" x14ac:dyDescent="0.2">
      <c r="S29" s="60"/>
    </row>
    <row r="36" ht="13.5" customHeight="1" x14ac:dyDescent="0.2"/>
  </sheetData>
  <mergeCells count="2">
    <mergeCell ref="A2:AA2"/>
    <mergeCell ref="A1:AA1"/>
  </mergeCells>
  <phoneticPr fontId="0" type="noConversion"/>
  <pageMargins left="0.75" right="0.75" top="0.5" bottom="0.5" header="0.5" footer="0.5"/>
  <pageSetup paperSize="3" fitToWidth="0" orientation="landscape" r:id="rId1"/>
  <headerFooter alignWithMargins="0"/>
  <ignoredErrors>
    <ignoredError sqref="P3:S3 O3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E915502C7848BEF9C9F5443C77AC" ma:contentTypeVersion="12" ma:contentTypeDescription="Create a new document." ma:contentTypeScope="" ma:versionID="c1342e89b22819e8e469a654dc3889cf">
  <xsd:schema xmlns:xsd="http://www.w3.org/2001/XMLSchema" xmlns:xs="http://www.w3.org/2001/XMLSchema" xmlns:p="http://schemas.microsoft.com/office/2006/metadata/properties" xmlns:ns3="2cec68d8-557e-4ab7-823e-b511bfee1ccf" xmlns:ns4="4c5be585-299c-42ca-8e51-cc8fa8cbc55a" targetNamespace="http://schemas.microsoft.com/office/2006/metadata/properties" ma:root="true" ma:fieldsID="8d4bbfad3141534ab9c517f60f3e63b4" ns3:_="" ns4:_="">
    <xsd:import namespace="2cec68d8-557e-4ab7-823e-b511bfee1ccf"/>
    <xsd:import namespace="4c5be585-299c-42ca-8e51-cc8fa8cbc55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c68d8-557e-4ab7-823e-b511bfee1c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be585-299c-42ca-8e51-cc8fa8cbc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C821F8-4335-4A62-AB83-9B60E523CD8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4c5be585-299c-42ca-8e51-cc8fa8cbc55a"/>
    <ds:schemaRef ds:uri="2cec68d8-557e-4ab7-823e-b511bfee1cc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699B75-3181-4E2D-8731-BC8BD802F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c68d8-557e-4ab7-823e-b511bfee1ccf"/>
    <ds:schemaRef ds:uri="4c5be585-299c-42ca-8e51-cc8fa8cbc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ACCCAE-4202-4080-9A82-A1D7378D8E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Noblesville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Abigayle Gronauer</dc:creator>
  <cp:lastModifiedBy>Joyceann Yelton</cp:lastModifiedBy>
  <cp:lastPrinted>2022-07-08T13:53:27Z</cp:lastPrinted>
  <dcterms:created xsi:type="dcterms:W3CDTF">2006-05-15T12:07:30Z</dcterms:created>
  <dcterms:modified xsi:type="dcterms:W3CDTF">2022-11-02T22:11:32Z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0x010100D35CE915502C7848BEF9C9F5443C77AC</vt:lpwstr>
  </property>
</Properties>
</file>